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33360" yWindow="2500" windowWidth="18620" windowHeight="14240" activeTab="2"/>
  </bookViews>
  <sheets>
    <sheet name="Raw Data" sheetId="1" r:id="rId1"/>
    <sheet name="S5663" sheetId="3" r:id="rId2"/>
    <sheet name="S5664" sheetId="4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1" i="1" l="1"/>
  <c r="H21" i="1"/>
  <c r="T21" i="1"/>
  <c r="E8" i="4"/>
  <c r="L19" i="1"/>
  <c r="H19" i="1"/>
  <c r="T19" i="1"/>
  <c r="E7" i="4"/>
  <c r="L17" i="1"/>
  <c r="H17" i="1"/>
  <c r="T17" i="1"/>
  <c r="E6" i="4"/>
  <c r="L13" i="1"/>
  <c r="H13" i="1"/>
  <c r="T13" i="1"/>
  <c r="L15" i="1"/>
  <c r="H15" i="1"/>
  <c r="T15" i="1"/>
  <c r="E5" i="4"/>
  <c r="L9" i="1"/>
  <c r="H9" i="1"/>
  <c r="T9" i="1"/>
  <c r="L11" i="1"/>
  <c r="H11" i="1"/>
  <c r="T11" i="1"/>
  <c r="E4" i="4"/>
  <c r="L7" i="1"/>
  <c r="H7" i="1"/>
  <c r="T7" i="1"/>
  <c r="E3" i="4"/>
  <c r="L5" i="1"/>
  <c r="H5" i="1"/>
  <c r="T5" i="1"/>
  <c r="E2" i="4"/>
  <c r="D21" i="1"/>
  <c r="D8" i="4"/>
  <c r="D19" i="1"/>
  <c r="D7" i="4"/>
  <c r="D17" i="1"/>
  <c r="D6" i="4"/>
  <c r="D5" i="4"/>
  <c r="D4" i="4"/>
  <c r="D3" i="4"/>
  <c r="D2" i="4"/>
  <c r="L20" i="1"/>
  <c r="H20" i="1"/>
  <c r="T20" i="1"/>
  <c r="E8" i="3"/>
  <c r="L18" i="1"/>
  <c r="H18" i="1"/>
  <c r="T18" i="1"/>
  <c r="E7" i="3"/>
  <c r="L16" i="1"/>
  <c r="H16" i="1"/>
  <c r="T16" i="1"/>
  <c r="E6" i="3"/>
  <c r="L12" i="1"/>
  <c r="H12" i="1"/>
  <c r="T12" i="1"/>
  <c r="L14" i="1"/>
  <c r="H14" i="1"/>
  <c r="T14" i="1"/>
  <c r="E5" i="3"/>
  <c r="L8" i="1"/>
  <c r="H8" i="1"/>
  <c r="T8" i="1"/>
  <c r="L10" i="1"/>
  <c r="H10" i="1"/>
  <c r="T10" i="1"/>
  <c r="E4" i="3"/>
  <c r="L6" i="1"/>
  <c r="H6" i="1"/>
  <c r="T6" i="1"/>
  <c r="E3" i="3"/>
  <c r="L4" i="1"/>
  <c r="H4" i="1"/>
  <c r="T4" i="1"/>
  <c r="E2" i="3"/>
  <c r="D20" i="1"/>
  <c r="D8" i="3"/>
  <c r="D18" i="1"/>
  <c r="D7" i="3"/>
  <c r="D16" i="1"/>
  <c r="D6" i="3"/>
  <c r="D5" i="3"/>
  <c r="D4" i="3"/>
  <c r="D3" i="3"/>
  <c r="D2" i="3"/>
  <c r="O5" i="1"/>
  <c r="U5" i="1"/>
  <c r="V5" i="1"/>
  <c r="O6" i="1"/>
  <c r="U6" i="1"/>
  <c r="V6" i="1"/>
  <c r="O7" i="1"/>
  <c r="U7" i="1"/>
  <c r="V7" i="1"/>
  <c r="O8" i="1"/>
  <c r="U8" i="1"/>
  <c r="V8" i="1"/>
  <c r="O9" i="1"/>
  <c r="U9" i="1"/>
  <c r="V9" i="1"/>
  <c r="O10" i="1"/>
  <c r="U10" i="1"/>
  <c r="V10" i="1"/>
  <c r="O11" i="1"/>
  <c r="U11" i="1"/>
  <c r="V11" i="1"/>
  <c r="O12" i="1"/>
  <c r="U12" i="1"/>
  <c r="V12" i="1"/>
  <c r="O13" i="1"/>
  <c r="U13" i="1"/>
  <c r="V13" i="1"/>
  <c r="O14" i="1"/>
  <c r="U14" i="1"/>
  <c r="V14" i="1"/>
  <c r="O15" i="1"/>
  <c r="U15" i="1"/>
  <c r="V15" i="1"/>
  <c r="O16" i="1"/>
  <c r="U16" i="1"/>
  <c r="V16" i="1"/>
  <c r="O17" i="1"/>
  <c r="U17" i="1"/>
  <c r="V17" i="1"/>
  <c r="O18" i="1"/>
  <c r="U18" i="1"/>
  <c r="V18" i="1"/>
  <c r="O19" i="1"/>
  <c r="U19" i="1"/>
  <c r="V19" i="1"/>
  <c r="O20" i="1"/>
  <c r="U20" i="1"/>
  <c r="V20" i="1"/>
  <c r="O21" i="1"/>
  <c r="U21" i="1"/>
  <c r="V21" i="1"/>
  <c r="O4" i="1"/>
  <c r="U4" i="1"/>
  <c r="V4" i="1"/>
  <c r="Q4" i="1"/>
  <c r="Q5" i="1"/>
  <c r="R5" i="1"/>
  <c r="S5" i="1"/>
  <c r="Q6" i="1"/>
  <c r="R6" i="1"/>
  <c r="S6" i="1"/>
  <c r="Q7" i="1"/>
  <c r="R7" i="1"/>
  <c r="S7" i="1"/>
  <c r="Q8" i="1"/>
  <c r="R8" i="1"/>
  <c r="S8" i="1"/>
  <c r="Q9" i="1"/>
  <c r="R9" i="1"/>
  <c r="S9" i="1"/>
  <c r="Q10" i="1"/>
  <c r="R10" i="1"/>
  <c r="S10" i="1"/>
  <c r="Q11" i="1"/>
  <c r="R11" i="1"/>
  <c r="S11" i="1"/>
  <c r="Q12" i="1"/>
  <c r="R12" i="1"/>
  <c r="S12" i="1"/>
  <c r="Q13" i="1"/>
  <c r="R13" i="1"/>
  <c r="S13" i="1"/>
  <c r="Q14" i="1"/>
  <c r="R14" i="1"/>
  <c r="S14" i="1"/>
  <c r="Q15" i="1"/>
  <c r="R15" i="1"/>
  <c r="S15" i="1"/>
  <c r="Q16" i="1"/>
  <c r="R16" i="1"/>
  <c r="S16" i="1"/>
  <c r="Q17" i="1"/>
  <c r="R17" i="1"/>
  <c r="S17" i="1"/>
  <c r="Q18" i="1"/>
  <c r="R18" i="1"/>
  <c r="S18" i="1"/>
  <c r="Q19" i="1"/>
  <c r="R19" i="1"/>
  <c r="S19" i="1"/>
  <c r="Q20" i="1"/>
  <c r="R20" i="1"/>
  <c r="S20" i="1"/>
  <c r="Q21" i="1"/>
  <c r="R21" i="1"/>
  <c r="S21" i="1"/>
  <c r="R4" i="1"/>
  <c r="S4" i="1"/>
  <c r="P5" i="1"/>
  <c r="P6" i="1"/>
  <c r="P7" i="1"/>
  <c r="P8" i="1"/>
  <c r="P9" i="1"/>
  <c r="P10" i="1"/>
  <c r="P11" i="1"/>
  <c r="P4" i="1"/>
  <c r="P13" i="1"/>
  <c r="P14" i="1"/>
  <c r="P15" i="1"/>
  <c r="P16" i="1"/>
  <c r="P17" i="1"/>
  <c r="P18" i="1"/>
  <c r="P19" i="1"/>
  <c r="P20" i="1"/>
  <c r="P21" i="1"/>
  <c r="P12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4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<sst xmlns="http://schemas.openxmlformats.org/spreadsheetml/2006/main" count="126" uniqueCount="77">
  <si>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</si>
  <si>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</si>
  <si>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</si>
  <si>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</si>
  <si>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</si>
  <si>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</si>
  <si>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</si>
  <si>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</si>
  <si>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</si>
  <si>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</si>
  <si>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</si>
  <si>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</si>
  <si>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</si>
  <si>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</si>
  <si>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</si>
  <si>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</si>
  <si>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</si>
  <si>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</si>
  <si>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</si>
  <si>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</si>
  <si>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</si>
  <si>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TSS (Weight 103 deg)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</si>
  <si>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</si>
  <si>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</si>
  <si>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</si>
  <si>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</si>
  <si>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</si>
  <si>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</si>
  <si>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**Scale Calibrated on 11/12/15</t>
  </si>
  <si>
    <t>15LB014</t>
  </si>
  <si>
    <t>15LB015</t>
  </si>
  <si>
    <t>15LB016</t>
  </si>
  <si>
    <t>15LB017</t>
  </si>
  <si>
    <t>15LB018</t>
  </si>
  <si>
    <t>15LB019</t>
  </si>
  <si>
    <t>15LB020</t>
  </si>
  <si>
    <t>15LB021</t>
  </si>
  <si>
    <t>15LB022</t>
  </si>
  <si>
    <t>15LB023</t>
  </si>
  <si>
    <t>15LB024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</si>
  <si>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</si>
  <si>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</si>
  <si>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</si>
  <si>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</si>
  <si>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</si>
  <si>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</si>
  <si>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</si>
  <si>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</si>
  <si>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</si>
  <si>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</si>
  <si>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</si>
  <si>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15LB025</t>
  </si>
  <si>
    <t>B6</t>
  </si>
  <si>
    <t>A7, A8, A9</t>
  </si>
  <si>
    <t>B7, B8, B9</t>
  </si>
  <si>
    <t>B10, B11, B12</t>
  </si>
  <si>
    <t>A10, A11, A12</t>
  </si>
  <si>
    <t>A13, A14, A15</t>
  </si>
  <si>
    <t>B13, B14, B15</t>
  </si>
  <si>
    <t>S5663</t>
  </si>
  <si>
    <t>S5664</t>
  </si>
  <si>
    <t>14LN003</t>
  </si>
  <si>
    <t>14LN004</t>
  </si>
  <si>
    <t>14LN005</t>
  </si>
  <si>
    <t>14LN006</t>
  </si>
  <si>
    <t>14LN007</t>
  </si>
  <si>
    <t>14LN008</t>
  </si>
  <si>
    <t>A3,A4</t>
  </si>
  <si>
    <t>A5,A6</t>
  </si>
  <si>
    <t>A7,A8,A9</t>
  </si>
  <si>
    <t>A10,A11,A12</t>
  </si>
  <si>
    <t>A13,A14,A15</t>
  </si>
  <si>
    <t>B3/B4</t>
  </si>
  <si>
    <t>B5/B6</t>
  </si>
  <si>
    <t>B7/B8/B9</t>
  </si>
  <si>
    <t>B10/B11/B12</t>
  </si>
  <si>
    <t>B13/B14/B15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</si>
</sst>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  <xf numFmtId="164" fontId="0" fillId="0" borderId="0" xfId="0" applyNumberFormat="1" applyFill="1"/>
    <xf numFmtId="164" fontId="0" fillId="0" borderId="6" xfId="0" applyNumberFormat="1" applyBorder="1"/>
    <xf numFmtId="164" fontId="0" fillId="0" borderId="1" xfId="0" applyNumberFormat="1" applyFont="1" applyFill="1" applyBorder="1"/>
    <xf numFmtId="16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7"/>
  <sheetViews>
    <sheetView workbookViewId="0">
      <pane xSplit="3" topLeftCell="T1" activePane="topRight" state="frozen"/>
      <selection pane="topRight" activeCell="W14" sqref="W14"/>
    </sheetView>
  </sheetViews>
  <sheetFormatPr baseColWidth="10" defaultColWidth="8.83203125" defaultRowHeight="14" x14ac:dyDescent="0"/>
  <cols>
    <col min="1" max="1" width="28.5" bestFit="1" customWidth="1"/>
    <col min="2" max="2" width="10.33203125" bestFit="1" customWidth="1"/>
    <col min="3" max="3" width="12.5" style="1" customWidth="1"/>
    <col min="4" max="4" width="14" style="4" bestFit="1" customWidth="1"/>
    <col min="5" max="7" width="14" style="9" customWidth="1"/>
    <col min="8" max="8" width="16.5" style="4" bestFit="1" customWidth="1"/>
    <col min="9" max="9" width="18" bestFit="1" customWidth="1"/>
    <col min="10" max="10" width="10" customWidth="1"/>
    <col min="12" max="12" width="8.83203125" style="4"/>
    <col min="16" max="16" width="8.83203125" style="4"/>
    <col min="18" max="18" width="12.5" bestFit="1" customWidth="1"/>
    <col min="20" max="20" width="14.83203125" bestFit="1" customWidth="1"/>
  </cols>
  <sheetData>
    <row r="1" spans="1:44" s="1" customFormat="1">
      <c r="A1" s="5" t="s">
        <v>28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</row>
    <row r="2" spans="1:44" s="1" customFormat="1">
      <c r="A2" s="2" t="s">
        <v>20</v>
      </c>
      <c r="B2" s="2" t="s">
        <v>1</v>
      </c>
      <c r="C2" s="2" t="s">
        <v>15</v>
      </c>
      <c r="D2" s="3" t="s">
        <v>2</v>
      </c>
      <c r="E2" s="8" t="s">
        <v>17</v>
      </c>
      <c r="F2" s="2" t="s">
        <v>18</v>
      </c>
      <c r="G2" s="2" t="s">
        <v>19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3</v>
      </c>
      <c r="P2" s="3" t="s">
        <v>4</v>
      </c>
      <c r="Q2" s="2" t="s">
        <v>12</v>
      </c>
      <c r="R2" s="2" t="s">
        <v>13</v>
      </c>
      <c r="S2" s="2" t="s">
        <v>14</v>
      </c>
      <c r="T2" s="15" t="s">
        <v>21</v>
      </c>
      <c r="U2" s="15" t="s">
        <v>13</v>
      </c>
      <c r="V2" s="15" t="s">
        <v>14</v>
      </c>
    </row>
    <row r="3" spans="1:44" s="10" customFormat="1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>
      <c r="A4" t="s">
        <v>29</v>
      </c>
      <c r="B4" t="s">
        <v>59</v>
      </c>
      <c r="C4" s="1" t="s">
        <v>40</v>
      </c>
      <c r="D4" s="4">
        <v>1055</v>
      </c>
      <c r="E4" s="14">
        <v>1.1846000000000001</v>
      </c>
      <c r="F4" s="14">
        <v>1.1841999999999999</v>
      </c>
      <c r="G4" s="14">
        <f t="shared" ref="G4:G21" si="0">E4-F4</f>
        <v>4.0000000000017799E-4</v>
      </c>
      <c r="H4" s="13">
        <f>AVERAGE(E4:F4)</f>
        <v>1.1844000000000001</v>
      </c>
      <c r="I4" s="14">
        <v>1.2747999999999999</v>
      </c>
      <c r="J4" s="14">
        <v>1.2747999999999999</v>
      </c>
      <c r="K4" s="14">
        <f>I4-J4</f>
        <v>0</v>
      </c>
      <c r="L4" s="13">
        <f>AVERAGE(I4:J4)</f>
        <v>1.2747999999999999</v>
      </c>
      <c r="M4" s="14">
        <v>1.258</v>
      </c>
      <c r="N4" s="14">
        <v>1.258</v>
      </c>
      <c r="O4" s="14">
        <f>AVERAGE(M4:N4)</f>
        <v>1.258</v>
      </c>
      <c r="P4" s="18">
        <f t="shared" ref="P4:P21" si="1">M4-N4</f>
        <v>0</v>
      </c>
      <c r="Q4" s="14">
        <f>((L4-H4)*1000)/(D4/1000)</f>
        <v>85.687203791469017</v>
      </c>
      <c r="R4" s="14">
        <f>((O4-H4)*1000)/(D4/1000)</f>
        <v>69.763033175355346</v>
      </c>
      <c r="S4" s="14">
        <f>Q4-R4</f>
        <v>15.92417061611367</v>
      </c>
      <c r="T4" s="14">
        <f>L4-H4</f>
        <v>9.0399999999999814E-2</v>
      </c>
      <c r="U4" s="14">
        <f>O4-H4</f>
        <v>7.3599999999999888E-2</v>
      </c>
      <c r="V4" s="14">
        <f>T4-U4</f>
        <v>1.6799999999999926E-2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>
      <c r="A5" s="1" t="s">
        <v>30</v>
      </c>
      <c r="B5" t="s">
        <v>60</v>
      </c>
      <c r="C5" s="1" t="s">
        <v>41</v>
      </c>
      <c r="D5" s="4">
        <v>930</v>
      </c>
      <c r="E5" s="14">
        <v>1.1758</v>
      </c>
      <c r="F5" s="14">
        <v>1.1759999999999999</v>
      </c>
      <c r="G5" s="14">
        <f t="shared" si="0"/>
        <v>-1.9999999999997797E-4</v>
      </c>
      <c r="H5" s="13">
        <f t="shared" ref="H5:H21" si="2">AVERAGE(E5:F5)</f>
        <v>1.1758999999999999</v>
      </c>
      <c r="I5" s="14">
        <v>1.2339</v>
      </c>
      <c r="J5" s="14">
        <v>1.2343999999999999</v>
      </c>
      <c r="K5" s="14">
        <f t="shared" ref="K5:K21" si="3">I5-J5</f>
        <v>-4.9999999999994493E-4</v>
      </c>
      <c r="L5" s="13">
        <f t="shared" ref="L5:L21" si="4">AVERAGE(I5:J5)</f>
        <v>1.2341500000000001</v>
      </c>
      <c r="M5" s="14">
        <v>1.2203999999999999</v>
      </c>
      <c r="N5" s="14">
        <v>1.2202999999999999</v>
      </c>
      <c r="O5" s="14">
        <f t="shared" ref="O5:O21" si="5">AVERAGE(M5:N5)</f>
        <v>1.2203499999999998</v>
      </c>
      <c r="P5" s="13">
        <f t="shared" si="1"/>
        <v>9.9999999999988987E-5</v>
      </c>
      <c r="Q5" s="14">
        <f t="shared" ref="Q5:Q21" si="6">((L5-H5)*1000)/(D5/1000)</f>
        <v>62.634408602150678</v>
      </c>
      <c r="R5" s="14">
        <f t="shared" ref="R5:R21" si="7">((O5-H5)*1000)/(D5/1000)</f>
        <v>47.795698924731049</v>
      </c>
      <c r="S5" s="14">
        <f t="shared" ref="S5:S21" si="8">Q5-R5</f>
        <v>14.838709677419629</v>
      </c>
      <c r="T5" s="14">
        <f t="shared" ref="T5:T21" si="9">L5-H5</f>
        <v>5.8250000000000135E-2</v>
      </c>
      <c r="U5" s="14">
        <f t="shared" ref="U5:U21" si="10">O5-H5</f>
        <v>4.4449999999999878E-2</v>
      </c>
      <c r="V5" s="14">
        <f t="shared" ref="V5:V21" si="11">T5-U5</f>
        <v>1.3800000000000257E-2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>
      <c r="A6" s="1" t="s">
        <v>31</v>
      </c>
      <c r="B6" s="1" t="s">
        <v>59</v>
      </c>
      <c r="C6" s="1" t="s">
        <v>42</v>
      </c>
      <c r="D6" s="4">
        <v>1710</v>
      </c>
      <c r="E6" s="14">
        <v>1.1888000000000001</v>
      </c>
      <c r="F6" s="14">
        <v>1.1882999999999999</v>
      </c>
      <c r="G6" s="14">
        <f t="shared" si="0"/>
        <v>5.0000000000016698E-4</v>
      </c>
      <c r="H6" s="13">
        <f t="shared" si="2"/>
        <v>1.18855</v>
      </c>
      <c r="I6" s="14">
        <v>1.2707999999999999</v>
      </c>
      <c r="J6" s="14">
        <v>1.2704</v>
      </c>
      <c r="K6" s="14">
        <f t="shared" si="3"/>
        <v>3.9999999999995595E-4</v>
      </c>
      <c r="L6" s="13">
        <f t="shared" si="4"/>
        <v>1.2706</v>
      </c>
      <c r="M6" s="14">
        <v>1.2537</v>
      </c>
      <c r="N6" s="14">
        <v>1.2542</v>
      </c>
      <c r="O6" s="14">
        <f t="shared" si="5"/>
        <v>1.2539500000000001</v>
      </c>
      <c r="P6" s="13">
        <f t="shared" si="1"/>
        <v>-4.9999999999994493E-4</v>
      </c>
      <c r="Q6" s="14">
        <f t="shared" si="6"/>
        <v>47.982456140350848</v>
      </c>
      <c r="R6" s="14">
        <f t="shared" si="7"/>
        <v>38.24561403508779</v>
      </c>
      <c r="S6" s="14">
        <f t="shared" si="8"/>
        <v>9.736842105263058</v>
      </c>
      <c r="T6" s="14">
        <f t="shared" si="9"/>
        <v>8.2049999999999956E-2</v>
      </c>
      <c r="U6" s="14">
        <f t="shared" si="10"/>
        <v>6.5400000000000125E-2</v>
      </c>
      <c r="V6" s="14">
        <f t="shared" si="11"/>
        <v>1.6649999999999832E-2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>
      <c r="A7" s="1" t="s">
        <v>32</v>
      </c>
      <c r="B7" s="1" t="s">
        <v>60</v>
      </c>
      <c r="C7" s="1" t="s">
        <v>43</v>
      </c>
      <c r="D7" s="4">
        <v>1570</v>
      </c>
      <c r="E7" s="14">
        <v>1.1798</v>
      </c>
      <c r="F7" s="14">
        <v>1.18</v>
      </c>
      <c r="G7" s="14">
        <f t="shared" si="0"/>
        <v>-1.9999999999997797E-4</v>
      </c>
      <c r="H7" s="13">
        <f t="shared" si="2"/>
        <v>1.1798999999999999</v>
      </c>
      <c r="I7" s="14">
        <v>1.2326999999999999</v>
      </c>
      <c r="J7" s="14">
        <v>1.2329000000000001</v>
      </c>
      <c r="K7" s="14">
        <f t="shared" si="3"/>
        <v>-2.0000000000020002E-4</v>
      </c>
      <c r="L7" s="13">
        <f t="shared" si="4"/>
        <v>1.2328000000000001</v>
      </c>
      <c r="M7" s="14">
        <v>1.2195</v>
      </c>
      <c r="N7" s="14">
        <v>1.2198</v>
      </c>
      <c r="O7" s="14">
        <f t="shared" si="5"/>
        <v>1.2196500000000001</v>
      </c>
      <c r="P7" s="13">
        <f t="shared" si="1"/>
        <v>-2.9999999999996696E-4</v>
      </c>
      <c r="Q7" s="14">
        <f t="shared" si="6"/>
        <v>33.69426751592367</v>
      </c>
      <c r="R7" s="14">
        <f t="shared" si="7"/>
        <v>25.318471337579727</v>
      </c>
      <c r="S7" s="14">
        <f t="shared" si="8"/>
        <v>8.3757961783439434</v>
      </c>
      <c r="T7" s="14">
        <f t="shared" si="9"/>
        <v>5.2900000000000169E-2</v>
      </c>
      <c r="U7" s="14">
        <f t="shared" si="10"/>
        <v>3.9750000000000174E-2</v>
      </c>
      <c r="V7" s="14">
        <f t="shared" si="11"/>
        <v>1.3149999999999995E-2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>
      <c r="A8" s="1" t="s">
        <v>33</v>
      </c>
      <c r="B8" s="1" t="s">
        <v>59</v>
      </c>
      <c r="C8" s="1" t="s">
        <v>44</v>
      </c>
      <c r="D8" s="4">
        <v>1320</v>
      </c>
      <c r="E8" s="14">
        <v>1.1855</v>
      </c>
      <c r="F8" s="14">
        <v>1.1852</v>
      </c>
      <c r="G8" s="14">
        <f t="shared" si="0"/>
        <v>2.9999999999996696E-4</v>
      </c>
      <c r="H8" s="13">
        <f t="shared" si="2"/>
        <v>1.1853500000000001</v>
      </c>
      <c r="I8" s="14">
        <v>1.2401</v>
      </c>
      <c r="J8" s="14">
        <v>1.2405999999999999</v>
      </c>
      <c r="K8" s="14">
        <f t="shared" si="3"/>
        <v>-4.9999999999994493E-4</v>
      </c>
      <c r="L8" s="13">
        <f t="shared" si="4"/>
        <v>1.2403499999999998</v>
      </c>
      <c r="M8" s="14">
        <v>1.2263999999999999</v>
      </c>
      <c r="N8" s="14">
        <v>1.2264999999999999</v>
      </c>
      <c r="O8" s="14">
        <f t="shared" si="5"/>
        <v>1.2264499999999998</v>
      </c>
      <c r="P8" s="13">
        <f t="shared" si="1"/>
        <v>-9.9999999999988987E-5</v>
      </c>
      <c r="Q8" s="14">
        <f t="shared" si="6"/>
        <v>41.666666666666451</v>
      </c>
      <c r="R8" s="14">
        <f t="shared" si="7"/>
        <v>31.136363636363406</v>
      </c>
      <c r="S8" s="14">
        <f t="shared" si="8"/>
        <v>10.530303030303045</v>
      </c>
      <c r="T8" s="14">
        <f t="shared" si="9"/>
        <v>5.4999999999999716E-2</v>
      </c>
      <c r="U8" s="14">
        <f t="shared" si="10"/>
        <v>4.1099999999999692E-2</v>
      </c>
      <c r="V8" s="14">
        <f t="shared" si="11"/>
        <v>1.3900000000000023E-2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>
      <c r="A9" s="1" t="s">
        <v>34</v>
      </c>
      <c r="B9" s="1" t="s">
        <v>60</v>
      </c>
      <c r="C9" s="1" t="s">
        <v>45</v>
      </c>
      <c r="D9" s="4">
        <v>1110</v>
      </c>
      <c r="E9" s="14">
        <v>1.1821999999999999</v>
      </c>
      <c r="F9" s="14">
        <v>1.1822999999999999</v>
      </c>
      <c r="G9" s="14">
        <f t="shared" si="0"/>
        <v>-9.9999999999988987E-5</v>
      </c>
      <c r="H9" s="13">
        <f t="shared" si="2"/>
        <v>1.1822499999999998</v>
      </c>
      <c r="I9" s="14">
        <v>1.2192000000000001</v>
      </c>
      <c r="J9" s="14">
        <v>1.2192000000000001</v>
      </c>
      <c r="K9" s="14">
        <f t="shared" si="3"/>
        <v>0</v>
      </c>
      <c r="L9" s="13">
        <f t="shared" si="4"/>
        <v>1.2192000000000001</v>
      </c>
      <c r="M9" s="14">
        <v>1.2089000000000001</v>
      </c>
      <c r="N9" s="14">
        <v>1.2091000000000001</v>
      </c>
      <c r="O9" s="14">
        <f t="shared" si="5"/>
        <v>1.2090000000000001</v>
      </c>
      <c r="P9" s="13">
        <f t="shared" si="1"/>
        <v>-1.9999999999997797E-4</v>
      </c>
      <c r="Q9" s="14">
        <f t="shared" si="6"/>
        <v>33.28828828828852</v>
      </c>
      <c r="R9" s="14">
        <f t="shared" si="7"/>
        <v>24.099099099099345</v>
      </c>
      <c r="S9" s="14">
        <f t="shared" si="8"/>
        <v>9.1891891891891753</v>
      </c>
      <c r="T9" s="14">
        <f t="shared" si="9"/>
        <v>3.695000000000026E-2</v>
      </c>
      <c r="U9" s="14">
        <f t="shared" si="10"/>
        <v>2.6750000000000274E-2</v>
      </c>
      <c r="V9" s="14">
        <f t="shared" si="11"/>
        <v>1.0199999999999987E-2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>
      <c r="A10" s="1" t="s">
        <v>35</v>
      </c>
      <c r="B10" s="1" t="s">
        <v>59</v>
      </c>
      <c r="C10" s="1" t="s">
        <v>46</v>
      </c>
      <c r="D10" s="4">
        <v>1250</v>
      </c>
      <c r="E10" s="14">
        <v>1.1852</v>
      </c>
      <c r="F10" s="14">
        <v>1.1853</v>
      </c>
      <c r="G10" s="14">
        <f t="shared" si="0"/>
        <v>-9.9999999999988987E-5</v>
      </c>
      <c r="H10" s="13">
        <f t="shared" si="2"/>
        <v>1.1852499999999999</v>
      </c>
      <c r="I10" s="14">
        <v>1.2204999999999999</v>
      </c>
      <c r="J10" s="14">
        <v>1.2209000000000001</v>
      </c>
      <c r="K10" s="14">
        <f t="shared" si="3"/>
        <v>-4.0000000000017799E-4</v>
      </c>
      <c r="L10" s="13">
        <f t="shared" si="4"/>
        <v>1.2206999999999999</v>
      </c>
      <c r="M10" s="14">
        <v>1.2110000000000001</v>
      </c>
      <c r="N10" s="14">
        <v>1.2108000000000001</v>
      </c>
      <c r="O10" s="14">
        <f>AVERAGE(M10:N10)</f>
        <v>1.2109000000000001</v>
      </c>
      <c r="P10" s="20">
        <f t="shared" si="1"/>
        <v>1.9999999999997797E-4</v>
      </c>
      <c r="Q10" s="14">
        <f t="shared" si="6"/>
        <v>28.359999999999985</v>
      </c>
      <c r="R10" s="14">
        <f t="shared" si="7"/>
        <v>20.520000000000138</v>
      </c>
      <c r="S10" s="14">
        <f t="shared" si="8"/>
        <v>7.8399999999998471</v>
      </c>
      <c r="T10" s="14">
        <f t="shared" si="9"/>
        <v>3.5449999999999982E-2</v>
      </c>
      <c r="U10" s="14">
        <f t="shared" si="10"/>
        <v>2.5650000000000173E-2</v>
      </c>
      <c r="V10" s="14">
        <f t="shared" si="11"/>
        <v>9.7999999999998089E-3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>
      <c r="A11" s="1" t="s">
        <v>36</v>
      </c>
      <c r="B11" s="1" t="s">
        <v>60</v>
      </c>
      <c r="C11" s="1" t="s">
        <v>47</v>
      </c>
      <c r="D11" s="4">
        <v>1060</v>
      </c>
      <c r="E11" s="14">
        <v>1.1769000000000001</v>
      </c>
      <c r="F11" s="14">
        <v>1.1769000000000001</v>
      </c>
      <c r="G11" s="14">
        <f t="shared" si="0"/>
        <v>0</v>
      </c>
      <c r="H11" s="13">
        <f t="shared" si="2"/>
        <v>1.1769000000000001</v>
      </c>
      <c r="I11" s="14">
        <v>1.2113</v>
      </c>
      <c r="J11" s="14">
        <v>1.2116</v>
      </c>
      <c r="K11" s="14">
        <f t="shared" si="3"/>
        <v>-2.9999999999996696E-4</v>
      </c>
      <c r="L11" s="13">
        <f t="shared" si="4"/>
        <v>1.2114500000000001</v>
      </c>
      <c r="M11" s="14">
        <v>1.2014</v>
      </c>
      <c r="N11" s="14">
        <v>1.2016</v>
      </c>
      <c r="O11" s="14">
        <f t="shared" si="5"/>
        <v>1.2015</v>
      </c>
      <c r="P11" s="20">
        <f t="shared" si="1"/>
        <v>-1.9999999999997797E-4</v>
      </c>
      <c r="Q11" s="14">
        <f t="shared" si="6"/>
        <v>32.594339622641584</v>
      </c>
      <c r="R11" s="14">
        <f t="shared" si="7"/>
        <v>23.207547169811278</v>
      </c>
      <c r="S11" s="14">
        <f t="shared" si="8"/>
        <v>9.3867924528303064</v>
      </c>
      <c r="T11" s="14">
        <f t="shared" si="9"/>
        <v>3.4550000000000081E-2</v>
      </c>
      <c r="U11" s="14">
        <f t="shared" si="10"/>
        <v>2.4599999999999955E-2</v>
      </c>
      <c r="V11" s="14">
        <f t="shared" si="11"/>
        <v>9.9500000000001254E-3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>
      <c r="A12" s="1" t="s">
        <v>37</v>
      </c>
      <c r="B12" s="1" t="s">
        <v>59</v>
      </c>
      <c r="C12" s="1" t="s">
        <v>48</v>
      </c>
      <c r="D12" s="4">
        <v>1570</v>
      </c>
      <c r="E12" s="14">
        <v>1.1805000000000001</v>
      </c>
      <c r="F12" s="14">
        <v>1.1801999999999999</v>
      </c>
      <c r="G12" s="14">
        <f t="shared" si="0"/>
        <v>3.00000000000189E-4</v>
      </c>
      <c r="H12" s="13">
        <f t="shared" si="2"/>
        <v>1.18035</v>
      </c>
      <c r="I12" s="14">
        <v>1.2251000000000001</v>
      </c>
      <c r="J12" s="14">
        <v>1.2249000000000001</v>
      </c>
      <c r="K12" s="14">
        <f t="shared" si="3"/>
        <v>1.9999999999997797E-4</v>
      </c>
      <c r="L12" s="13">
        <f t="shared" si="4"/>
        <v>1.2250000000000001</v>
      </c>
      <c r="M12" s="14">
        <v>1.2133</v>
      </c>
      <c r="N12" s="14">
        <v>1.2136</v>
      </c>
      <c r="O12" s="14">
        <f t="shared" si="5"/>
        <v>1.2134499999999999</v>
      </c>
      <c r="P12" s="20">
        <f t="shared" si="1"/>
        <v>-2.9999999999996696E-4</v>
      </c>
      <c r="Q12" s="14">
        <f t="shared" si="6"/>
        <v>28.439490445859921</v>
      </c>
      <c r="R12" s="14">
        <f t="shared" si="7"/>
        <v>21.08280254777064</v>
      </c>
      <c r="S12" s="14">
        <f t="shared" si="8"/>
        <v>7.3566878980892803</v>
      </c>
      <c r="T12" s="14">
        <f t="shared" si="9"/>
        <v>4.4650000000000079E-2</v>
      </c>
      <c r="U12" s="14">
        <f t="shared" si="10"/>
        <v>3.3099999999999907E-2</v>
      </c>
      <c r="V12" s="14">
        <f t="shared" si="11"/>
        <v>1.1550000000000171E-2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>
      <c r="A13" s="1" t="s">
        <v>38</v>
      </c>
      <c r="B13" s="1" t="s">
        <v>60</v>
      </c>
      <c r="C13" s="1" t="s">
        <v>49</v>
      </c>
      <c r="D13" s="4">
        <v>1580</v>
      </c>
      <c r="E13" s="14">
        <v>1.1867000000000001</v>
      </c>
      <c r="F13" s="14">
        <v>1.1872</v>
      </c>
      <c r="G13" s="14">
        <f t="shared" si="0"/>
        <v>-4.9999999999994493E-4</v>
      </c>
      <c r="H13" s="13">
        <f t="shared" si="2"/>
        <v>1.1869499999999999</v>
      </c>
      <c r="I13" s="14">
        <v>1.2333000000000001</v>
      </c>
      <c r="J13" s="14">
        <v>1.2334000000000001</v>
      </c>
      <c r="K13" s="14">
        <f t="shared" si="3"/>
        <v>-9.9999999999988987E-5</v>
      </c>
      <c r="L13" s="13">
        <f t="shared" si="4"/>
        <v>1.2333500000000002</v>
      </c>
      <c r="M13" s="14">
        <v>1.2211000000000001</v>
      </c>
      <c r="N13" s="14">
        <v>1.2214</v>
      </c>
      <c r="O13" s="14">
        <f t="shared" si="5"/>
        <v>1.2212499999999999</v>
      </c>
      <c r="P13" s="20">
        <f t="shared" si="1"/>
        <v>-2.9999999999996696E-4</v>
      </c>
      <c r="Q13" s="14">
        <f t="shared" si="6"/>
        <v>29.367088607595075</v>
      </c>
      <c r="R13" s="14">
        <f t="shared" si="7"/>
        <v>21.708860759493668</v>
      </c>
      <c r="S13" s="14">
        <f t="shared" si="8"/>
        <v>7.6582278481014079</v>
      </c>
      <c r="T13" s="14">
        <f t="shared" si="9"/>
        <v>4.6400000000000219E-2</v>
      </c>
      <c r="U13" s="14">
        <f t="shared" si="10"/>
        <v>3.4299999999999997E-2</v>
      </c>
      <c r="V13" s="14">
        <f t="shared" si="11"/>
        <v>1.2100000000000222E-2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>
      <c r="A14" s="1" t="s">
        <v>39</v>
      </c>
      <c r="B14" s="1" t="s">
        <v>59</v>
      </c>
      <c r="C14" s="1" t="s">
        <v>50</v>
      </c>
      <c r="D14" s="4">
        <v>1820</v>
      </c>
      <c r="E14" s="14">
        <v>1.1828000000000001</v>
      </c>
      <c r="F14" s="14">
        <v>1.1826000000000001</v>
      </c>
      <c r="G14" s="14">
        <f t="shared" si="0"/>
        <v>1.9999999999997797E-4</v>
      </c>
      <c r="H14" s="13">
        <f t="shared" si="2"/>
        <v>1.1827000000000001</v>
      </c>
      <c r="I14" s="14">
        <v>1.2311000000000001</v>
      </c>
      <c r="J14" s="14">
        <v>1.2311000000000001</v>
      </c>
      <c r="K14" s="14">
        <f t="shared" si="3"/>
        <v>0</v>
      </c>
      <c r="L14" s="13">
        <f t="shared" si="4"/>
        <v>1.2311000000000001</v>
      </c>
      <c r="M14" s="14">
        <v>1.2185999999999999</v>
      </c>
      <c r="N14" s="14">
        <v>1.2188000000000001</v>
      </c>
      <c r="O14" s="14">
        <f t="shared" si="5"/>
        <v>1.2187000000000001</v>
      </c>
      <c r="P14" s="20">
        <f t="shared" si="1"/>
        <v>-2.0000000000020002E-4</v>
      </c>
      <c r="Q14" s="14">
        <f t="shared" si="6"/>
        <v>26.593406593406591</v>
      </c>
      <c r="R14" s="14">
        <f t="shared" si="7"/>
        <v>19.780219780219795</v>
      </c>
      <c r="S14" s="14">
        <f t="shared" si="8"/>
        <v>6.8131868131867961</v>
      </c>
      <c r="T14" s="14">
        <f t="shared" si="9"/>
        <v>4.8399999999999999E-2</v>
      </c>
      <c r="U14" s="14">
        <f t="shared" si="10"/>
        <v>3.6000000000000032E-2</v>
      </c>
      <c r="V14" s="14">
        <f t="shared" si="11"/>
        <v>1.2399999999999967E-2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s="1" customFormat="1">
      <c r="A15" s="1" t="s">
        <v>51</v>
      </c>
      <c r="B15" s="1" t="s">
        <v>60</v>
      </c>
      <c r="C15" s="1" t="s">
        <v>52</v>
      </c>
      <c r="D15" s="4">
        <v>1780</v>
      </c>
      <c r="E15" s="14">
        <v>1.1837</v>
      </c>
      <c r="F15" s="14">
        <v>1.1839</v>
      </c>
      <c r="G15" s="14">
        <f t="shared" si="0"/>
        <v>-1.9999999999997797E-4</v>
      </c>
      <c r="H15" s="13">
        <f t="shared" si="2"/>
        <v>1.1838</v>
      </c>
      <c r="I15" s="14">
        <v>1.2395</v>
      </c>
      <c r="J15" s="14">
        <v>1.2394000000000001</v>
      </c>
      <c r="K15" s="14">
        <f t="shared" si="3"/>
        <v>9.9999999999988987E-5</v>
      </c>
      <c r="L15" s="13">
        <f t="shared" si="4"/>
        <v>1.2394500000000002</v>
      </c>
      <c r="M15" s="14">
        <v>1.2278</v>
      </c>
      <c r="N15" s="14">
        <v>1.2282999999999999</v>
      </c>
      <c r="O15" s="14">
        <f t="shared" si="5"/>
        <v>1.2280500000000001</v>
      </c>
      <c r="P15" s="20">
        <f t="shared" si="1"/>
        <v>-4.9999999999994493E-4</v>
      </c>
      <c r="Q15" s="14">
        <f t="shared" si="6"/>
        <v>31.264044943820334</v>
      </c>
      <c r="R15" s="14">
        <f t="shared" si="7"/>
        <v>24.859550561797821</v>
      </c>
      <c r="S15" s="14">
        <f t="shared" si="8"/>
        <v>6.4044943820225129</v>
      </c>
      <c r="T15" s="14">
        <f t="shared" si="9"/>
        <v>5.5650000000000199E-2</v>
      </c>
      <c r="U15" s="14">
        <f t="shared" si="10"/>
        <v>4.4250000000000123E-2</v>
      </c>
      <c r="V15" s="14">
        <f t="shared" si="11"/>
        <v>1.1400000000000077E-2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>
      <c r="A16" t="s">
        <v>61</v>
      </c>
      <c r="B16" s="1" t="s">
        <v>59</v>
      </c>
      <c r="C16" s="1" t="s">
        <v>53</v>
      </c>
      <c r="D16" s="4">
        <f>SUM(1230+1120+1640)</f>
        <v>3990</v>
      </c>
      <c r="E16" s="1">
        <v>1.1758</v>
      </c>
      <c r="F16" s="1">
        <v>1.1760999999999999</v>
      </c>
      <c r="G16" s="1">
        <f t="shared" si="0"/>
        <v>-2.9999999999996696E-4</v>
      </c>
      <c r="H16" s="13">
        <f t="shared" si="2"/>
        <v>1.1759499999999998</v>
      </c>
      <c r="I16" s="14">
        <v>1.2655000000000001</v>
      </c>
      <c r="J16" s="14">
        <v>1.2656000000000001</v>
      </c>
      <c r="K16" s="14">
        <f t="shared" si="3"/>
        <v>-9.9999999999988987E-5</v>
      </c>
      <c r="L16" s="13">
        <f t="shared" si="4"/>
        <v>1.2655500000000002</v>
      </c>
      <c r="M16" s="14">
        <v>1.2405999999999999</v>
      </c>
      <c r="N16" s="14">
        <v>1.2410000000000001</v>
      </c>
      <c r="O16" s="14">
        <f t="shared" si="5"/>
        <v>1.2408000000000001</v>
      </c>
      <c r="P16" s="20">
        <f t="shared" si="1"/>
        <v>-4.0000000000017799E-4</v>
      </c>
      <c r="Q16" s="14">
        <f t="shared" si="6"/>
        <v>22.456140350877281</v>
      </c>
      <c r="R16" s="14">
        <f t="shared" si="7"/>
        <v>16.253132832080272</v>
      </c>
      <c r="S16" s="14">
        <f t="shared" si="8"/>
        <v>6.2030075187970084</v>
      </c>
      <c r="T16" s="14">
        <f t="shared" si="9"/>
        <v>8.9600000000000346E-2</v>
      </c>
      <c r="U16" s="14">
        <f t="shared" si="10"/>
        <v>6.4850000000000296E-2</v>
      </c>
      <c r="V16" s="14">
        <f t="shared" si="11"/>
        <v>2.475000000000005E-2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>
      <c r="A17" s="1" t="s">
        <v>62</v>
      </c>
      <c r="B17" s="1" t="s">
        <v>60</v>
      </c>
      <c r="C17" s="1" t="s">
        <v>54</v>
      </c>
      <c r="D17" s="4">
        <f>SUM(1250+1135+1650)</f>
        <v>4035</v>
      </c>
      <c r="E17" s="1">
        <v>1.1779999999999999</v>
      </c>
      <c r="F17" s="1">
        <v>1.1779999999999999</v>
      </c>
      <c r="G17" s="1">
        <f t="shared" si="0"/>
        <v>0</v>
      </c>
      <c r="H17" s="13">
        <f t="shared" si="2"/>
        <v>1.1779999999999999</v>
      </c>
      <c r="I17" s="14">
        <v>1.282</v>
      </c>
      <c r="J17" s="14">
        <v>1.2822</v>
      </c>
      <c r="K17" s="14">
        <f t="shared" si="3"/>
        <v>-1.9999999999997797E-4</v>
      </c>
      <c r="L17" s="13">
        <f t="shared" si="4"/>
        <v>1.2821</v>
      </c>
      <c r="M17" s="14">
        <v>1.2549999999999999</v>
      </c>
      <c r="N17" s="14">
        <v>1.2545999999999999</v>
      </c>
      <c r="O17" s="14">
        <f t="shared" si="5"/>
        <v>1.2547999999999999</v>
      </c>
      <c r="P17" s="19">
        <f t="shared" si="1"/>
        <v>3.9999999999995595E-4</v>
      </c>
      <c r="Q17" s="14">
        <f t="shared" si="6"/>
        <v>25.799256505576228</v>
      </c>
      <c r="R17" s="14">
        <f t="shared" si="7"/>
        <v>19.033457249070626</v>
      </c>
      <c r="S17" s="14">
        <f t="shared" si="8"/>
        <v>6.765799256505602</v>
      </c>
      <c r="T17" s="14">
        <f t="shared" si="9"/>
        <v>0.10410000000000008</v>
      </c>
      <c r="U17" s="14">
        <f t="shared" si="10"/>
        <v>7.6799999999999979E-2</v>
      </c>
      <c r="V17" s="14">
        <f t="shared" si="11"/>
        <v>2.7300000000000102E-2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>
      <c r="A18" s="1" t="s">
        <v>63</v>
      </c>
      <c r="B18" s="1" t="s">
        <v>59</v>
      </c>
      <c r="C18" s="1" t="s">
        <v>56</v>
      </c>
      <c r="D18" s="4">
        <f>SUM(1300+1540+1610)</f>
        <v>4450</v>
      </c>
      <c r="E18" s="1">
        <v>1.1853</v>
      </c>
      <c r="F18" s="1">
        <v>1.1850000000000001</v>
      </c>
      <c r="G18" s="1">
        <f t="shared" si="0"/>
        <v>2.9999999999996696E-4</v>
      </c>
      <c r="H18" s="13">
        <f t="shared" si="2"/>
        <v>1.1851500000000001</v>
      </c>
      <c r="I18" s="14">
        <v>1.3425</v>
      </c>
      <c r="J18" s="14">
        <v>1.343</v>
      </c>
      <c r="K18" s="14">
        <f t="shared" si="3"/>
        <v>-4.9999999999994493E-4</v>
      </c>
      <c r="L18" s="13">
        <f t="shared" si="4"/>
        <v>1.3427500000000001</v>
      </c>
      <c r="M18" s="14">
        <v>1.3119000000000001</v>
      </c>
      <c r="N18" s="14">
        <v>1.3124</v>
      </c>
      <c r="O18" s="14">
        <f t="shared" si="5"/>
        <v>1.3121499999999999</v>
      </c>
      <c r="P18" s="20">
        <f t="shared" si="1"/>
        <v>-4.9999999999994493E-4</v>
      </c>
      <c r="Q18" s="14">
        <f t="shared" si="6"/>
        <v>35.415730337078642</v>
      </c>
      <c r="R18" s="14">
        <f t="shared" si="7"/>
        <v>28.539325842696577</v>
      </c>
      <c r="S18" s="14">
        <f t="shared" si="8"/>
        <v>6.876404494382065</v>
      </c>
      <c r="T18" s="14">
        <f t="shared" si="9"/>
        <v>0.15759999999999996</v>
      </c>
      <c r="U18" s="14">
        <f t="shared" si="10"/>
        <v>0.12699999999999978</v>
      </c>
      <c r="V18" s="14">
        <f t="shared" si="11"/>
        <v>3.0600000000000183E-2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>
      <c r="A19" s="1" t="s">
        <v>64</v>
      </c>
      <c r="B19" s="1" t="s">
        <v>60</v>
      </c>
      <c r="C19" s="1" t="s">
        <v>55</v>
      </c>
      <c r="D19" s="4">
        <f>SUM(1290+1580+1590)</f>
        <v>4460</v>
      </c>
      <c r="E19" s="1">
        <v>1.1758</v>
      </c>
      <c r="F19" s="1">
        <v>1.1760999999999999</v>
      </c>
      <c r="G19" s="1">
        <f t="shared" si="0"/>
        <v>-2.9999999999996696E-4</v>
      </c>
      <c r="H19" s="13">
        <f t="shared" si="2"/>
        <v>1.1759499999999998</v>
      </c>
      <c r="I19" s="14">
        <v>1.3923000000000001</v>
      </c>
      <c r="J19" s="14">
        <v>1.3925000000000001</v>
      </c>
      <c r="K19" s="17">
        <f t="shared" si="3"/>
        <v>-1.9999999999997797E-4</v>
      </c>
      <c r="L19" s="13">
        <f t="shared" si="4"/>
        <v>1.3924000000000001</v>
      </c>
      <c r="M19" s="14">
        <v>1.3541000000000001</v>
      </c>
      <c r="N19" s="14">
        <v>1.3544</v>
      </c>
      <c r="O19" s="14">
        <f t="shared" si="5"/>
        <v>1.35425</v>
      </c>
      <c r="P19" s="20">
        <f t="shared" si="1"/>
        <v>-2.9999999999996696E-4</v>
      </c>
      <c r="Q19" s="14">
        <f t="shared" si="6"/>
        <v>48.531390134529204</v>
      </c>
      <c r="R19" s="14">
        <f t="shared" si="7"/>
        <v>39.977578475336351</v>
      </c>
      <c r="S19" s="14">
        <f t="shared" si="8"/>
        <v>8.5538116591928528</v>
      </c>
      <c r="T19" s="14">
        <f t="shared" si="9"/>
        <v>0.21645000000000025</v>
      </c>
      <c r="U19" s="14">
        <f t="shared" si="10"/>
        <v>0.17830000000000013</v>
      </c>
      <c r="V19" s="14">
        <f t="shared" si="11"/>
        <v>3.8150000000000128E-2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>
      <c r="A20" s="1" t="s">
        <v>65</v>
      </c>
      <c r="B20" s="1" t="s">
        <v>59</v>
      </c>
      <c r="C20" s="1" t="s">
        <v>57</v>
      </c>
      <c r="D20" s="4">
        <f>(1330+1610+1660)</f>
        <v>4600</v>
      </c>
      <c r="E20" s="1">
        <v>1.1701999999999999</v>
      </c>
      <c r="F20" s="1">
        <v>1.1706000000000001</v>
      </c>
      <c r="G20" s="1">
        <f t="shared" si="0"/>
        <v>-4.0000000000017799E-4</v>
      </c>
      <c r="H20" s="13">
        <f t="shared" si="2"/>
        <v>1.1703999999999999</v>
      </c>
      <c r="I20" s="14">
        <v>1.3168</v>
      </c>
      <c r="J20" s="14">
        <v>1.3171999999999999</v>
      </c>
      <c r="K20" s="17">
        <f t="shared" si="3"/>
        <v>-3.9999999999995595E-4</v>
      </c>
      <c r="L20" s="13">
        <f t="shared" si="4"/>
        <v>1.3169999999999999</v>
      </c>
      <c r="M20" s="14">
        <v>1.2873000000000001</v>
      </c>
      <c r="N20" s="14">
        <v>1.2869999999999999</v>
      </c>
      <c r="O20" s="14">
        <f>AVERAGE(M20:N20)</f>
        <v>1.28715</v>
      </c>
      <c r="P20" s="20">
        <f t="shared" si="1"/>
        <v>3.00000000000189E-4</v>
      </c>
      <c r="Q20" s="14">
        <f t="shared" si="6"/>
        <v>31.869565217391319</v>
      </c>
      <c r="R20" s="14">
        <f t="shared" si="7"/>
        <v>25.380434782608724</v>
      </c>
      <c r="S20" s="14">
        <f t="shared" si="8"/>
        <v>6.4891304347825951</v>
      </c>
      <c r="T20" s="14">
        <f t="shared" si="9"/>
        <v>0.14660000000000006</v>
      </c>
      <c r="U20" s="14">
        <f t="shared" si="10"/>
        <v>0.11675000000000013</v>
      </c>
      <c r="V20" s="14">
        <f t="shared" si="11"/>
        <v>2.9849999999999932E-2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>
      <c r="A21" s="1" t="s">
        <v>66</v>
      </c>
      <c r="B21" s="1" t="s">
        <v>60</v>
      </c>
      <c r="C21" s="1" t="s">
        <v>58</v>
      </c>
      <c r="D21" s="4">
        <f>SUM(1320+1590+1600)</f>
        <v>4510</v>
      </c>
      <c r="E21" s="1">
        <v>1.1732</v>
      </c>
      <c r="F21" s="1">
        <v>1.1738999999999999</v>
      </c>
      <c r="G21" s="1">
        <f t="shared" si="0"/>
        <v>-6.9999999999992291E-4</v>
      </c>
      <c r="H21" s="13">
        <f t="shared" si="2"/>
        <v>1.1735500000000001</v>
      </c>
      <c r="I21" s="14">
        <v>1.381</v>
      </c>
      <c r="J21" s="14">
        <v>1.3809</v>
      </c>
      <c r="K21" s="17">
        <f t="shared" si="3"/>
        <v>9.9999999999988987E-5</v>
      </c>
      <c r="L21" s="13">
        <f t="shared" si="4"/>
        <v>1.3809499999999999</v>
      </c>
      <c r="M21" s="14">
        <v>1.3429</v>
      </c>
      <c r="N21" s="14">
        <v>1.3433999999999999</v>
      </c>
      <c r="O21" s="14">
        <f t="shared" si="5"/>
        <v>1.3431500000000001</v>
      </c>
      <c r="P21" s="13">
        <f t="shared" si="1"/>
        <v>-4.9999999999994493E-4</v>
      </c>
      <c r="Q21" s="14">
        <f t="shared" si="6"/>
        <v>45.986696230598632</v>
      </c>
      <c r="R21" s="14">
        <f t="shared" si="7"/>
        <v>37.605321507760529</v>
      </c>
      <c r="S21" s="14">
        <f t="shared" si="8"/>
        <v>8.3813747228381033</v>
      </c>
      <c r="T21" s="14">
        <f t="shared" si="9"/>
        <v>0.20739999999999981</v>
      </c>
      <c r="U21" s="14">
        <f t="shared" si="10"/>
        <v>0.16959999999999997</v>
      </c>
      <c r="V21" s="14">
        <f t="shared" si="11"/>
        <v>3.7799999999999834E-2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>
      <c r="E22" s="12"/>
      <c r="F22" s="12"/>
      <c r="G22" s="12"/>
      <c r="H22" s="13"/>
      <c r="I22" s="14"/>
      <c r="J22" s="14"/>
      <c r="K22" s="14"/>
      <c r="L22" s="13"/>
      <c r="M22" s="14"/>
      <c r="N22" s="14"/>
      <c r="O22" s="14"/>
      <c r="P22" s="13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>
      <c r="E23" s="12"/>
      <c r="F23" s="12"/>
      <c r="G23" s="12"/>
      <c r="H23" s="13"/>
      <c r="I23" s="14"/>
      <c r="J23" s="14"/>
      <c r="K23" s="14"/>
      <c r="L23" s="13"/>
      <c r="M23" s="14"/>
      <c r="N23" s="14"/>
      <c r="O23" s="14"/>
      <c r="P23" s="13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>
      <c r="E24" s="12"/>
      <c r="F24" s="12"/>
      <c r="G24" s="12"/>
      <c r="H24" s="13"/>
      <c r="I24" s="14"/>
      <c r="J24" s="14"/>
      <c r="K24" s="14"/>
      <c r="L24" s="13"/>
      <c r="M24" s="14"/>
      <c r="N24" s="14"/>
      <c r="O24" s="14"/>
      <c r="P24" s="13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>
      <c r="E25" s="12"/>
      <c r="F25" s="12"/>
      <c r="G25" s="12"/>
      <c r="H25" s="13"/>
      <c r="I25" s="14"/>
      <c r="J25" s="14"/>
      <c r="K25" s="14"/>
      <c r="L25" s="13"/>
      <c r="M25" s="14"/>
      <c r="N25" s="14"/>
      <c r="O25" s="14"/>
      <c r="P25" s="13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>
      <c r="E26" s="12"/>
      <c r="F26" s="12"/>
      <c r="G26" s="12"/>
      <c r="H26" s="13"/>
      <c r="I26" s="14"/>
      <c r="J26" s="14"/>
      <c r="K26" s="14"/>
      <c r="L26" s="13"/>
      <c r="M26" s="14"/>
      <c r="N26" s="14"/>
      <c r="O26" s="14"/>
      <c r="P26" s="13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>
      <c r="E27" s="12"/>
      <c r="F27" s="12"/>
      <c r="G27" s="12"/>
      <c r="H27" s="13"/>
      <c r="I27" s="14"/>
      <c r="J27" s="14"/>
      <c r="K27" s="14"/>
      <c r="L27" s="13"/>
      <c r="M27" s="14"/>
      <c r="N27" s="14"/>
      <c r="O27" s="14"/>
      <c r="P27" s="13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>
      <c r="E28" s="12"/>
      <c r="F28" s="12"/>
      <c r="G28" s="12"/>
      <c r="H28" s="13"/>
      <c r="I28" s="14"/>
      <c r="J28" s="14"/>
      <c r="K28" s="14"/>
      <c r="L28" s="13"/>
      <c r="M28" s="14"/>
      <c r="N28" s="14"/>
      <c r="O28" s="14"/>
      <c r="P28" s="13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>
      <c r="E29" s="12"/>
      <c r="F29" s="12"/>
      <c r="G29" s="12"/>
      <c r="H29" s="13"/>
      <c r="I29" s="14"/>
      <c r="J29" s="14"/>
      <c r="K29" s="14"/>
      <c r="L29" s="13"/>
      <c r="M29" s="14"/>
      <c r="N29" s="14"/>
      <c r="O29" s="14"/>
      <c r="P29" s="13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>
      <c r="E30" s="12"/>
      <c r="F30" s="12"/>
      <c r="G30" s="12"/>
      <c r="H30" s="13"/>
      <c r="I30" s="14"/>
      <c r="J30" s="14"/>
      <c r="K30" s="14"/>
      <c r="L30" s="13"/>
      <c r="M30" s="14"/>
      <c r="N30" s="14"/>
      <c r="O30" s="14"/>
      <c r="P30" s="13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>
      <c r="E31" s="12"/>
      <c r="F31" s="12"/>
      <c r="G31" s="12"/>
      <c r="H31" s="13"/>
      <c r="I31" s="14"/>
      <c r="J31" s="14"/>
      <c r="K31" s="14"/>
      <c r="L31" s="13"/>
      <c r="M31" s="14"/>
      <c r="N31" s="14"/>
      <c r="O31" s="14"/>
      <c r="P31" s="13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>
      <c r="E32" s="12"/>
      <c r="F32" s="12"/>
      <c r="G32" s="12"/>
      <c r="H32" s="13"/>
      <c r="I32" s="14"/>
      <c r="J32" s="14"/>
      <c r="K32" s="14"/>
      <c r="L32" s="13"/>
      <c r="M32" s="14"/>
      <c r="N32" s="14"/>
      <c r="O32" s="14"/>
      <c r="P32" s="13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5:44">
      <c r="E33" s="12"/>
      <c r="F33" s="12"/>
      <c r="G33" s="12"/>
      <c r="H33" s="13"/>
      <c r="I33" s="14"/>
      <c r="J33" s="14"/>
      <c r="K33" s="14"/>
      <c r="L33" s="13"/>
      <c r="M33" s="14"/>
      <c r="N33" s="14"/>
      <c r="O33" s="14"/>
      <c r="P33" s="13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5:44">
      <c r="E34" s="12"/>
      <c r="F34" s="12"/>
      <c r="G34" s="12"/>
      <c r="H34" s="13"/>
      <c r="I34" s="14"/>
      <c r="J34" s="14"/>
      <c r="K34" s="14"/>
      <c r="L34" s="13"/>
      <c r="M34" s="14"/>
      <c r="N34" s="14"/>
      <c r="O34" s="14"/>
      <c r="P34" s="13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5:44">
      <c r="E35" s="12"/>
      <c r="F35" s="12"/>
      <c r="G35" s="12"/>
      <c r="H35" s="13"/>
      <c r="I35" s="14"/>
      <c r="J35" s="14"/>
      <c r="K35" s="14"/>
      <c r="L35" s="13"/>
      <c r="M35" s="14"/>
      <c r="N35" s="14"/>
      <c r="O35" s="14"/>
      <c r="P35" s="13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5:44">
      <c r="E36" s="12"/>
      <c r="F36" s="12"/>
      <c r="G36" s="12"/>
      <c r="H36" s="13"/>
      <c r="I36" s="14"/>
      <c r="J36" s="14"/>
      <c r="K36" s="14"/>
      <c r="L36" s="13"/>
      <c r="M36" s="14"/>
      <c r="N36" s="14"/>
      <c r="O36" s="14"/>
      <c r="P36" s="13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5:44">
      <c r="E37" s="12"/>
      <c r="F37" s="12"/>
      <c r="G37" s="12"/>
      <c r="H37" s="13"/>
      <c r="I37" s="14"/>
      <c r="J37" s="14"/>
      <c r="K37" s="14"/>
      <c r="L37" s="13"/>
      <c r="M37" s="14"/>
      <c r="N37" s="14"/>
      <c r="O37" s="14"/>
      <c r="P37" s="13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5:44">
      <c r="E38" s="12"/>
      <c r="F38" s="12"/>
      <c r="G38" s="12"/>
      <c r="H38" s="13"/>
      <c r="I38" s="14"/>
      <c r="J38" s="14"/>
      <c r="K38" s="14"/>
      <c r="L38" s="13"/>
      <c r="M38" s="14"/>
      <c r="N38" s="14"/>
      <c r="O38" s="14"/>
      <c r="P38" s="13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5:44">
      <c r="E39" s="12"/>
      <c r="F39" s="12"/>
      <c r="G39" s="12"/>
      <c r="H39" s="13"/>
      <c r="I39" s="14"/>
      <c r="J39" s="14"/>
      <c r="K39" s="14"/>
      <c r="L39" s="13"/>
      <c r="M39" s="14"/>
      <c r="N39" s="14"/>
      <c r="O39" s="14"/>
      <c r="P39" s="13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5:44">
      <c r="E40" s="12"/>
      <c r="F40" s="12"/>
      <c r="G40" s="12"/>
      <c r="H40" s="13"/>
      <c r="I40" s="14"/>
      <c r="J40" s="14"/>
      <c r="K40" s="14"/>
      <c r="L40" s="13"/>
      <c r="M40" s="14"/>
      <c r="N40" s="14"/>
      <c r="O40" s="14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5:44">
      <c r="E41" s="12"/>
      <c r="F41" s="12"/>
      <c r="G41" s="12"/>
      <c r="H41" s="13"/>
      <c r="I41" s="14"/>
      <c r="J41" s="14"/>
      <c r="K41" s="14"/>
      <c r="L41" s="13"/>
      <c r="M41" s="14"/>
      <c r="N41" s="14"/>
      <c r="O41" s="14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5:44">
      <c r="E42" s="12"/>
      <c r="F42" s="12"/>
      <c r="G42" s="12"/>
      <c r="H42" s="13"/>
      <c r="I42" s="14"/>
      <c r="J42" s="14"/>
      <c r="K42" s="14"/>
      <c r="L42" s="13"/>
      <c r="M42" s="14"/>
      <c r="N42" s="14"/>
      <c r="O42" s="14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5:44">
      <c r="E43" s="12"/>
      <c r="F43" s="12"/>
      <c r="G43" s="12"/>
      <c r="H43" s="13"/>
      <c r="I43" s="14"/>
      <c r="J43" s="14"/>
      <c r="K43" s="14"/>
      <c r="L43" s="13"/>
      <c r="M43" s="14"/>
      <c r="N43" s="14"/>
      <c r="O43" s="14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5:44">
      <c r="E44" s="12"/>
      <c r="F44" s="12"/>
      <c r="G44" s="12"/>
      <c r="H44" s="13"/>
      <c r="I44" s="14"/>
      <c r="J44" s="14"/>
      <c r="K44" s="14"/>
      <c r="L44" s="13"/>
      <c r="M44" s="14"/>
      <c r="N44" s="14"/>
      <c r="O44" s="14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5:44">
      <c r="E45" s="12"/>
      <c r="F45" s="12"/>
      <c r="G45" s="12"/>
      <c r="H45" s="13"/>
      <c r="I45" s="14"/>
      <c r="J45" s="14"/>
      <c r="K45" s="14"/>
      <c r="L45" s="13"/>
      <c r="M45" s="14"/>
      <c r="N45" s="14"/>
      <c r="O45" s="14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5:44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5:44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5:44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  <row r="567" spans="5:44">
      <c r="E567" s="12"/>
      <c r="F567" s="12"/>
      <c r="G567" s="12"/>
      <c r="H567" s="13"/>
      <c r="I567" s="14"/>
      <c r="J567" s="14"/>
      <c r="K567" s="14"/>
      <c r="L567" s="13"/>
      <c r="M567" s="14"/>
      <c r="N567" s="14"/>
      <c r="O567" s="14"/>
      <c r="P567" s="13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</row>
  </sheetData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9" sqref="E9"/>
    </sheetView>
  </sheetViews>
  <sheetFormatPr baseColWidth="10" defaultColWidth="8.83203125" defaultRowHeight="14" x14ac:dyDescent="0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22.5" style="1" customWidth="1"/>
    <col min="6" max="6" width="19.1640625" style="1" customWidth="1"/>
    <col min="7" max="16384" width="8.83203125" style="1"/>
  </cols>
  <sheetData>
    <row r="1" spans="1:6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</row>
    <row r="2" spans="1:6">
      <c r="A2" s="1">
        <v>1</v>
      </c>
      <c r="B2" s="1">
        <v>0.01</v>
      </c>
      <c r="C2" s="1" t="s">
        <v>40</v>
      </c>
      <c r="D2" s="1">
        <f>'Raw Data'!D4</f>
        <v>1055</v>
      </c>
      <c r="E2" s="1">
        <f>'Raw Data'!T4</f>
        <v>9.0399999999999814E-2</v>
      </c>
      <c r="F2" s="1">
        <v>0</v>
      </c>
    </row>
    <row r="3" spans="1:6">
      <c r="A3" s="1">
        <v>2</v>
      </c>
      <c r="B3" s="1">
        <v>0.05</v>
      </c>
      <c r="C3" s="1" t="s">
        <v>42</v>
      </c>
      <c r="D3" s="1">
        <f>'Raw Data'!D6</f>
        <v>1710</v>
      </c>
      <c r="E3" s="1">
        <f>'Raw Data'!T6</f>
        <v>8.2049999999999956E-2</v>
      </c>
      <c r="F3" s="1">
        <v>0</v>
      </c>
    </row>
    <row r="4" spans="1:6">
      <c r="A4" s="1">
        <v>3</v>
      </c>
      <c r="B4" s="1">
        <v>0.1</v>
      </c>
      <c r="C4" s="16" t="s">
        <v>67</v>
      </c>
      <c r="D4" s="1">
        <f>'Raw Data'!D8+'Raw Data'!D10</f>
        <v>2570</v>
      </c>
      <c r="E4" s="1">
        <f>'Raw Data'!T8+'Raw Data'!T10</f>
        <v>9.0449999999999697E-2</v>
      </c>
      <c r="F4" s="1">
        <v>0</v>
      </c>
    </row>
    <row r="5" spans="1:6">
      <c r="A5" s="1">
        <v>4</v>
      </c>
      <c r="B5" s="1">
        <v>0.2</v>
      </c>
      <c r="C5" s="1" t="s">
        <v>68</v>
      </c>
      <c r="D5" s="1">
        <f>'Raw Data'!D12+'Raw Data'!D14</f>
        <v>3390</v>
      </c>
      <c r="E5" s="1">
        <f>'Raw Data'!T12+'Raw Data'!T14</f>
        <v>9.3050000000000077E-2</v>
      </c>
      <c r="F5" s="1">
        <v>0</v>
      </c>
    </row>
    <row r="6" spans="1:6">
      <c r="A6" s="1">
        <v>5</v>
      </c>
      <c r="B6" s="1">
        <v>0.3</v>
      </c>
      <c r="C6" s="1" t="s">
        <v>69</v>
      </c>
      <c r="D6" s="1">
        <f>'Raw Data'!D16</f>
        <v>3990</v>
      </c>
      <c r="E6" s="1">
        <f>'Raw Data'!T16</f>
        <v>8.9600000000000346E-2</v>
      </c>
      <c r="F6" s="1">
        <v>0</v>
      </c>
    </row>
    <row r="7" spans="1:6">
      <c r="A7" s="1">
        <v>6</v>
      </c>
      <c r="B7" s="1">
        <v>0.45</v>
      </c>
      <c r="C7" s="1" t="s">
        <v>70</v>
      </c>
      <c r="D7" s="1">
        <f>'Raw Data'!D18</f>
        <v>4450</v>
      </c>
      <c r="E7" s="1">
        <f>'Raw Data'!T18</f>
        <v>0.15759999999999996</v>
      </c>
      <c r="F7" s="1">
        <v>0</v>
      </c>
    </row>
    <row r="8" spans="1:6">
      <c r="A8" s="1">
        <v>7</v>
      </c>
      <c r="B8" s="1">
        <v>0.55000000000000004</v>
      </c>
      <c r="C8" s="1" t="s">
        <v>71</v>
      </c>
      <c r="D8" s="1">
        <f>'Raw Data'!D20</f>
        <v>4600</v>
      </c>
      <c r="E8" s="1">
        <f>'Raw Data'!T20</f>
        <v>0.14660000000000006</v>
      </c>
      <c r="F8" s="1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C9" sqref="C9"/>
    </sheetView>
  </sheetViews>
  <sheetFormatPr baseColWidth="10" defaultColWidth="8.83203125" defaultRowHeight="14" x14ac:dyDescent="0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</row>
    <row r="2" spans="1:6">
      <c r="A2" s="1">
        <v>1</v>
      </c>
      <c r="B2" s="1">
        <v>0.01</v>
      </c>
      <c r="C2" s="1" t="s">
        <v>41</v>
      </c>
      <c r="D2" s="1">
        <f>'Raw Data'!D5</f>
        <v>930</v>
      </c>
      <c r="E2" s="1">
        <f>'Raw Data'!T5</f>
        <v>5.8250000000000135E-2</v>
      </c>
      <c r="F2" s="1">
        <v>0</v>
      </c>
    </row>
    <row r="3" spans="1:6">
      <c r="A3" s="1">
        <v>2</v>
      </c>
      <c r="B3" s="1">
        <v>0.05</v>
      </c>
      <c r="C3" s="1" t="s">
        <v>43</v>
      </c>
      <c r="D3" s="1">
        <f>'Raw Data'!D7</f>
        <v>1570</v>
      </c>
      <c r="E3" s="1">
        <f>'Raw Data'!T7</f>
        <v>5.2900000000000169E-2</v>
      </c>
      <c r="F3" s="1">
        <v>0</v>
      </c>
    </row>
    <row r="4" spans="1:6">
      <c r="A4" s="1">
        <v>3</v>
      </c>
      <c r="B4" s="1">
        <v>0.1</v>
      </c>
      <c r="C4" s="16" t="s">
        <v>72</v>
      </c>
      <c r="D4" s="1">
        <f>'Raw Data'!D9+'Raw Data'!D11</f>
        <v>2170</v>
      </c>
      <c r="E4" s="1">
        <f>'Raw Data'!T9+'Raw Data'!T11</f>
        <v>7.1500000000000341E-2</v>
      </c>
      <c r="F4" s="1">
        <v>0</v>
      </c>
    </row>
    <row r="5" spans="1:6">
      <c r="A5" s="1">
        <v>4</v>
      </c>
      <c r="B5" s="1">
        <v>0.2</v>
      </c>
      <c r="C5" s="1" t="s">
        <v>73</v>
      </c>
      <c r="D5" s="1">
        <f>'Raw Data'!D13+'Raw Data'!D15</f>
        <v>3360</v>
      </c>
      <c r="E5" s="1">
        <f>'Raw Data'!T13+'Raw Data'!T15</f>
        <v>0.10205000000000042</v>
      </c>
      <c r="F5" s="1">
        <v>0</v>
      </c>
    </row>
    <row r="6" spans="1:6">
      <c r="A6" s="1">
        <v>5</v>
      </c>
      <c r="B6" s="1">
        <v>0.3</v>
      </c>
      <c r="C6" s="1" t="s">
        <v>74</v>
      </c>
      <c r="D6" s="1">
        <f>'Raw Data'!D17</f>
        <v>4035</v>
      </c>
      <c r="E6" s="1">
        <f>'Raw Data'!T17</f>
        <v>0.10410000000000008</v>
      </c>
      <c r="F6" s="1">
        <v>0</v>
      </c>
    </row>
    <row r="7" spans="1:6">
      <c r="A7" s="1">
        <v>6</v>
      </c>
      <c r="B7" s="1">
        <v>0.45</v>
      </c>
      <c r="C7" s="1" t="s">
        <v>75</v>
      </c>
      <c r="D7" s="1">
        <f>'Raw Data'!D19</f>
        <v>4460</v>
      </c>
      <c r="E7" s="1">
        <f>'Raw Data'!T19</f>
        <v>0.21645000000000025</v>
      </c>
      <c r="F7" s="1">
        <v>0</v>
      </c>
    </row>
    <row r="8" spans="1:6">
      <c r="A8" s="1">
        <v>7</v>
      </c>
      <c r="B8" s="1">
        <v>0.55000000000000004</v>
      </c>
      <c r="C8" s="1" t="s">
        <v>76</v>
      </c>
      <c r="D8" s="1">
        <f>'Raw Data'!D21</f>
        <v>4510</v>
      </c>
      <c r="E8" s="1">
        <f>'Raw Data'!T21</f>
        <v>0.20739999999999981</v>
      </c>
      <c r="F8" s="1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S5663</vt:lpstr>
      <vt:lpstr>S5664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Courtney Harris</cp:lastModifiedBy>
  <dcterms:created xsi:type="dcterms:W3CDTF">2011-04-26T16:09:16Z</dcterms:created>
  <dcterms:modified xsi:type="dcterms:W3CDTF">2016-07-27T17:35:49Z</dcterms:modified>
</cp:coreProperties>
</file>